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0515" windowHeight="8250"/>
  </bookViews>
  <sheets>
    <sheet name="DebugColSig" sheetId="1" r:id="rId1"/>
  </sheets>
  <calcPr calcId="145621"/>
</workbook>
</file>

<file path=xl/calcChain.xml><?xml version="1.0" encoding="utf-8"?>
<calcChain xmlns="http://schemas.openxmlformats.org/spreadsheetml/2006/main">
  <c r="C19" i="1" l="1"/>
  <c r="B20" i="1"/>
  <c r="B19" i="1"/>
  <c r="D28" i="1" l="1"/>
  <c r="F28" i="1"/>
  <c r="H28" i="1"/>
  <c r="J28" i="1"/>
  <c r="L28" i="1"/>
  <c r="N28" i="1"/>
  <c r="P28" i="1"/>
  <c r="R28" i="1"/>
  <c r="T28" i="1"/>
  <c r="V28" i="1"/>
  <c r="X28" i="1"/>
  <c r="B28" i="1"/>
  <c r="C22" i="1"/>
  <c r="C23" i="1" s="1"/>
  <c r="C24" i="1" s="1"/>
  <c r="D22" i="1"/>
  <c r="D23" i="1" s="1"/>
  <c r="D24" i="1" s="1"/>
  <c r="E22" i="1"/>
  <c r="E23" i="1" s="1"/>
  <c r="E24" i="1" s="1"/>
  <c r="F22" i="1"/>
  <c r="F23" i="1" s="1"/>
  <c r="F24" i="1" s="1"/>
  <c r="G22" i="1"/>
  <c r="G23" i="1" s="1"/>
  <c r="G24" i="1" s="1"/>
  <c r="H22" i="1"/>
  <c r="H23" i="1" s="1"/>
  <c r="H24" i="1" s="1"/>
  <c r="I22" i="1"/>
  <c r="I23" i="1" s="1"/>
  <c r="I24" i="1" s="1"/>
  <c r="J22" i="1"/>
  <c r="J23" i="1" s="1"/>
  <c r="J24" i="1" s="1"/>
  <c r="K22" i="1"/>
  <c r="K23" i="1" s="1"/>
  <c r="K24" i="1" s="1"/>
  <c r="L22" i="1"/>
  <c r="L23" i="1" s="1"/>
  <c r="L24" i="1" s="1"/>
  <c r="M22" i="1"/>
  <c r="M23" i="1" s="1"/>
  <c r="M24" i="1" s="1"/>
  <c r="N22" i="1"/>
  <c r="N23" i="1" s="1"/>
  <c r="N24" i="1" s="1"/>
  <c r="O22" i="1"/>
  <c r="O23" i="1" s="1"/>
  <c r="O24" i="1" s="1"/>
  <c r="P22" i="1"/>
  <c r="P23" i="1" s="1"/>
  <c r="P24" i="1" s="1"/>
  <c r="Q22" i="1"/>
  <c r="Q23" i="1" s="1"/>
  <c r="Q24" i="1" s="1"/>
  <c r="R22" i="1"/>
  <c r="R23" i="1" s="1"/>
  <c r="R24" i="1" s="1"/>
  <c r="S22" i="1"/>
  <c r="S23" i="1" s="1"/>
  <c r="S24" i="1" s="1"/>
  <c r="T22" i="1"/>
  <c r="T23" i="1" s="1"/>
  <c r="T24" i="1" s="1"/>
  <c r="U22" i="1"/>
  <c r="U23" i="1" s="1"/>
  <c r="U24" i="1" s="1"/>
  <c r="V22" i="1"/>
  <c r="V23" i="1" s="1"/>
  <c r="V24" i="1" s="1"/>
  <c r="W22" i="1"/>
  <c r="W23" i="1" s="1"/>
  <c r="W24" i="1" s="1"/>
  <c r="X22" i="1"/>
  <c r="X23" i="1" s="1"/>
  <c r="X24" i="1" s="1"/>
  <c r="Y22" i="1"/>
  <c r="Y23" i="1" s="1"/>
  <c r="Y24" i="1" s="1"/>
  <c r="B22" i="1"/>
  <c r="B23" i="1" s="1"/>
  <c r="B24" i="1" s="1"/>
  <c r="V25" i="1" l="1"/>
  <c r="V26" i="1" s="1"/>
  <c r="R25" i="1"/>
  <c r="R26" i="1" s="1"/>
  <c r="R29" i="1" s="1"/>
  <c r="R35" i="1" s="1"/>
  <c r="F25" i="1"/>
  <c r="F26" i="1" s="1"/>
  <c r="F29" i="1" s="1"/>
  <c r="F35" i="1" s="1"/>
  <c r="J25" i="1"/>
  <c r="J26" i="1" s="1"/>
  <c r="J29" i="1" s="1"/>
  <c r="J35" i="1" s="1"/>
  <c r="N25" i="1"/>
  <c r="N26" i="1" s="1"/>
  <c r="N29" i="1" s="1"/>
  <c r="N35" i="1" s="1"/>
  <c r="D25" i="1"/>
  <c r="D26" i="1" s="1"/>
  <c r="D29" i="1" s="1"/>
  <c r="D35" i="1" s="1"/>
  <c r="B25" i="1"/>
  <c r="B26" i="1" s="1"/>
  <c r="B29" i="1" s="1"/>
  <c r="B35" i="1" s="1"/>
  <c r="P25" i="1"/>
  <c r="P26" i="1" s="1"/>
  <c r="P29" i="1" s="1"/>
  <c r="P35" i="1" s="1"/>
  <c r="H25" i="1"/>
  <c r="H26" i="1" s="1"/>
  <c r="H29" i="1" s="1"/>
  <c r="H35" i="1" s="1"/>
  <c r="X25" i="1"/>
  <c r="X26" i="1" s="1"/>
  <c r="X29" i="1" s="1"/>
  <c r="X35" i="1" s="1"/>
  <c r="T25" i="1"/>
  <c r="T26" i="1" s="1"/>
  <c r="T29" i="1" s="1"/>
  <c r="T35" i="1" s="1"/>
  <c r="L25" i="1"/>
  <c r="L26" i="1" s="1"/>
  <c r="L29" i="1" s="1"/>
  <c r="L35" i="1" s="1"/>
  <c r="V29" i="1"/>
  <c r="V35" i="1" s="1"/>
</calcChain>
</file>

<file path=xl/sharedStrings.xml><?xml version="1.0" encoding="utf-8"?>
<sst xmlns="http://schemas.openxmlformats.org/spreadsheetml/2006/main" count="161" uniqueCount="68">
  <si>
    <t>Calc</t>
  </si>
  <si>
    <t>Row</t>
  </si>
  <si>
    <t>Title</t>
  </si>
  <si>
    <t>Col1</t>
  </si>
  <si>
    <t>Col2</t>
  </si>
  <si>
    <t>P1</t>
  </si>
  <si>
    <t>Count1</t>
  </si>
  <si>
    <t>dN1</t>
  </si>
  <si>
    <t>Base1</t>
  </si>
  <si>
    <t>SquaredN1</t>
  </si>
  <si>
    <t>P2</t>
  </si>
  <si>
    <t>Count2</t>
  </si>
  <si>
    <t>N2</t>
  </si>
  <si>
    <t>Base2</t>
  </si>
  <si>
    <t>SquaredN2</t>
  </si>
  <si>
    <t>Sigma1</t>
  </si>
  <si>
    <t>Sigma2</t>
  </si>
  <si>
    <t>Sigma3</t>
  </si>
  <si>
    <t>Sigma4</t>
  </si>
  <si>
    <t>Sigma</t>
  </si>
  <si>
    <t>(0,0)</t>
  </si>
  <si>
    <t>Aware</t>
  </si>
  <si>
    <t>A vs B  :</t>
  </si>
  <si>
    <t>A vs C  :</t>
  </si>
  <si>
    <t>A vs D  :</t>
  </si>
  <si>
    <t>B vs A  :</t>
  </si>
  <si>
    <t>B vs C  :</t>
  </si>
  <si>
    <t>B vs D  :</t>
  </si>
  <si>
    <t>C vs A  :</t>
  </si>
  <si>
    <t>C vs B  :</t>
  </si>
  <si>
    <t>C vs D  :</t>
  </si>
  <si>
    <t>D vs A  :</t>
  </si>
  <si>
    <t>D vs B  :</t>
  </si>
  <si>
    <t>D vs C  :</t>
  </si>
  <si>
    <t>p1</t>
  </si>
  <si>
    <t>p2</t>
  </si>
  <si>
    <t>n1</t>
  </si>
  <si>
    <t>n2</t>
  </si>
  <si>
    <t>A</t>
  </si>
  <si>
    <t>B</t>
  </si>
  <si>
    <t>C</t>
  </si>
  <si>
    <t>row percentage  [p]</t>
  </si>
  <si>
    <t>total base  [n]</t>
  </si>
  <si>
    <t>1-p1</t>
  </si>
  <si>
    <t>p1*(1-p1)</t>
  </si>
  <si>
    <t>(p1*(1-p1))/n1</t>
  </si>
  <si>
    <t>sum of A+B</t>
  </si>
  <si>
    <t>√(sum of A+B)</t>
  </si>
  <si>
    <t>p1-p2</t>
  </si>
  <si>
    <t>(p1-p2)  /  √(sum of A+B)</t>
  </si>
  <si>
    <t>D</t>
  </si>
  <si>
    <t>Base : 1,822</t>
  </si>
  <si>
    <t>Filter: All interviews</t>
  </si>
  <si>
    <t>France</t>
  </si>
  <si>
    <t>Germany</t>
  </si>
  <si>
    <t>United Kingdom</t>
  </si>
  <si>
    <t>United States</t>
  </si>
  <si>
    <t>Unweighted Base</t>
  </si>
  <si>
    <t>Weighted Base</t>
  </si>
  <si>
    <t>n</t>
  </si>
  <si>
    <t>%</t>
  </si>
  <si>
    <t>sig</t>
  </si>
  <si>
    <t>test</t>
  </si>
  <si>
    <t>AB</t>
  </si>
  <si>
    <t xml:space="preserve">(GetTable ("Q9").GetCell(CurrentCell.X,6).Value * </t>
  </si>
  <si>
    <t>GetTable ("Q11").GetCell(CurrentCell.X,6).Value)/100</t>
  </si>
  <si>
    <t>Q11</t>
  </si>
  <si>
    <t>Weights: No weighting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</si>
</sst>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2">
    <xf numFmtId="0" fontId="0" fillId="0" borderId="0" xfId="0"/>
    <xf numFmtId="10" fontId="0" fillId="0" borderId="0" xfId="0" applyNumberFormat="1"/>
    <xf numFmtId="0" fontId="18" fillId="0" borderId="0" xfId="0" applyFont="1" applyAlignment="1">
      <alignment wrapText="1"/>
    </xf>
    <xf numFmtId="10" fontId="0" fillId="0" borderId="17" xfId="0" applyNumberFormat="1" applyBorder="1"/>
    <xf numFmtId="10" fontId="0" fillId="0" borderId="16" xfId="0" applyNumberFormat="1" applyBorder="1"/>
    <xf numFmtId="0" fontId="0" fillId="0" borderId="10" xfId="0" applyBorder="1"/>
    <xf numFmtId="0" fontId="0" fillId="34" borderId="20" xfId="0" applyFill="1" applyBorder="1"/>
    <xf numFmtId="10" fontId="0" fillId="0" borderId="15" xfId="0" applyNumberFormat="1" applyBorder="1"/>
    <xf numFmtId="0" fontId="0" fillId="0" borderId="24" xfId="0" applyBorder="1"/>
    <xf numFmtId="0" fontId="0" fillId="0" borderId="10" xfId="0" applyBorder="1" applyAlignment="1"/>
    <xf numFmtId="0" fontId="0" fillId="36" borderId="20" xfId="0" applyFill="1" applyBorder="1"/>
    <xf numFmtId="0" fontId="0" fillId="0" borderId="21" xfId="0" applyBorder="1"/>
    <xf numFmtId="10" fontId="0" fillId="0" borderId="0" xfId="0" applyNumberFormat="1" applyBorder="1"/>
    <xf numFmtId="0" fontId="0" fillId="37" borderId="23" xfId="0" applyFill="1" applyBorder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0" xfId="0" applyFill="1"/>
    <xf numFmtId="0" fontId="0" fillId="34" borderId="10" xfId="0" applyFill="1" applyBorder="1"/>
    <xf numFmtId="0" fontId="0" fillId="35" borderId="20" xfId="0" applyFill="1" applyBorder="1"/>
    <xf numFmtId="0" fontId="0" fillId="0" borderId="0" xfId="0"/>
    <xf numFmtId="10" fontId="0" fillId="0" borderId="0" xfId="0" applyNumberFormat="1"/>
    <xf numFmtId="0" fontId="0" fillId="0" borderId="0" xfId="0" applyFill="1"/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37" borderId="30" xfId="0" applyFill="1" applyBorder="1"/>
    <xf numFmtId="0" fontId="0" fillId="0" borderId="29" xfId="0" applyBorder="1" applyAlignment="1">
      <alignment horizontal="center"/>
    </xf>
    <xf numFmtId="0" fontId="0" fillId="0" borderId="31" xfId="0" applyBorder="1"/>
    <xf numFmtId="0" fontId="18" fillId="0" borderId="0" xfId="0" applyFont="1"/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/>
    <xf numFmtId="0" fontId="18" fillId="0" borderId="0" xfId="0" applyFont="1"/>
    <xf numFmtId="0" fontId="0" fillId="33" borderId="10" xfId="0" applyFill="1" applyBorder="1"/>
    <xf numFmtId="0" fontId="20" fillId="38" borderId="18" xfId="0" applyFont="1" applyFill="1" applyBorder="1"/>
    <xf numFmtId="0" fontId="20" fillId="38" borderId="22" xfId="0" applyFont="1" applyFill="1" applyBorder="1"/>
    <xf numFmtId="0" fontId="0" fillId="38" borderId="22" xfId="0" applyFill="1" applyBorder="1"/>
    <xf numFmtId="4" fontId="20" fillId="38" borderId="24" xfId="0" applyNumberFormat="1" applyFont="1" applyFill="1" applyBorder="1"/>
    <xf numFmtId="0" fontId="0" fillId="0" borderId="11" xfId="0" applyBorder="1"/>
    <xf numFmtId="0" fontId="0" fillId="0" borderId="25" xfId="0" applyBorder="1"/>
    <xf numFmtId="0" fontId="0" fillId="0" borderId="12" xfId="0" applyBorder="1"/>
    <xf numFmtId="4" fontId="0" fillId="33" borderId="11" xfId="0" applyNumberFormat="1" applyFill="1" applyBorder="1"/>
    <xf numFmtId="4" fontId="0" fillId="34" borderId="11" xfId="0" applyNumberFormat="1" applyFill="1" applyBorder="1"/>
    <xf numFmtId="0" fontId="0" fillId="33" borderId="12" xfId="0" applyFill="1" applyBorder="1"/>
    <xf numFmtId="0" fontId="0" fillId="34" borderId="12" xfId="0" applyFill="1" applyBorder="1"/>
    <xf numFmtId="0" fontId="0" fillId="0" borderId="34" xfId="0" applyBorder="1"/>
    <xf numFmtId="0" fontId="0" fillId="0" borderId="14" xfId="0" applyBorder="1"/>
    <xf numFmtId="0" fontId="0" fillId="0" borderId="35" xfId="0" applyBorder="1"/>
    <xf numFmtId="0" fontId="20" fillId="38" borderId="23" xfId="0" applyFont="1" applyFill="1" applyBorder="1"/>
    <xf numFmtId="0" fontId="0" fillId="0" borderId="13" xfId="0" applyBorder="1"/>
    <xf numFmtId="0" fontId="0" fillId="38" borderId="19" xfId="0" applyFill="1" applyBorder="1"/>
    <xf numFmtId="0" fontId="0" fillId="36" borderId="23" xfId="0" applyFill="1" applyBorder="1"/>
    <xf numFmtId="0" fontId="0" fillId="34" borderId="30" xfId="0" applyFill="1" applyBorder="1"/>
    <xf numFmtId="0" fontId="0" fillId="35" borderId="23" xfId="0" applyFill="1" applyBorder="1"/>
    <xf numFmtId="0" fontId="0" fillId="36" borderId="30" xfId="0" applyFill="1" applyBorder="1"/>
    <xf numFmtId="164" fontId="21" fillId="0" borderId="0" xfId="0" applyNumberFormat="1" applyFont="1"/>
    <xf numFmtId="164" fontId="21" fillId="33" borderId="0" xfId="0" applyNumberFormat="1" applyFont="1" applyFill="1"/>
    <xf numFmtId="0" fontId="0" fillId="35" borderId="0" xfId="0" applyFill="1"/>
    <xf numFmtId="0" fontId="0" fillId="39" borderId="0" xfId="0" applyFill="1"/>
    <xf numFmtId="165" fontId="0" fillId="34" borderId="33" xfId="0" applyNumberFormat="1" applyFill="1" applyBorder="1"/>
    <xf numFmtId="165" fontId="0" fillId="34" borderId="13" xfId="0" applyNumberFormat="1" applyFill="1" applyBorder="1"/>
    <xf numFmtId="165" fontId="0" fillId="34" borderId="32" xfId="0" applyNumberFormat="1" applyFill="1" applyBorder="1"/>
    <xf numFmtId="165" fontId="0" fillId="35" borderId="0" xfId="0" applyNumberFormat="1" applyFill="1"/>
    <xf numFmtId="165" fontId="0" fillId="33" borderId="0" xfId="0" applyNumberFormat="1" applyFill="1"/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Border="1" applyAlignment="1"/>
    <xf numFmtId="0" fontId="19" fillId="33" borderId="10" xfId="0" applyFont="1" applyFill="1" applyBorder="1" applyAlignment="1"/>
    <xf numFmtId="0" fontId="0" fillId="33" borderId="10" xfId="0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36</xdr:row>
      <xdr:rowOff>0</xdr:rowOff>
    </xdr:from>
    <xdr:to>
      <xdr:col>35</xdr:col>
      <xdr:colOff>582119</xdr:colOff>
      <xdr:row>48</xdr:row>
      <xdr:rowOff>176893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5321" y="5701393"/>
          <a:ext cx="6705334" cy="2462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tabSelected="1" zoomScale="70" zoomScaleNormal="70" workbookViewId="0">
      <pane ySplit="1" topLeftCell="A2" activePane="bottomLeft" state="frozen"/>
      <selection pane="bottomLeft" activeCell="AH56" sqref="AH56"/>
    </sheetView>
  </sheetViews>
  <sheetFormatPr defaultRowHeight="15" x14ac:dyDescent="0.25"/>
  <cols>
    <col min="1" max="1" width="24" customWidth="1"/>
    <col min="27" max="27" width="1.140625" customWidth="1"/>
    <col min="28" max="28" width="24.5703125" customWidth="1"/>
    <col min="30" max="30" width="9.140625" customWidth="1"/>
    <col min="34" max="34" width="12.140625" customWidth="1"/>
  </cols>
  <sheetData>
    <row r="1" spans="2:25" ht="15.75" hidden="1" thickBot="1" x14ac:dyDescent="0.3">
      <c r="B1" t="s">
        <v>0</v>
      </c>
      <c r="C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s="66" t="s">
        <v>17</v>
      </c>
      <c r="U1" t="s">
        <v>18</v>
      </c>
      <c r="V1" t="s">
        <v>19</v>
      </c>
    </row>
    <row r="2" spans="2:25" ht="15.75" hidden="1" thickTop="1" x14ac:dyDescent="0.25">
      <c r="B2">
        <v>2</v>
      </c>
      <c r="C2" t="s">
        <v>20</v>
      </c>
      <c r="D2" s="14" t="s">
        <v>22</v>
      </c>
      <c r="E2" t="s">
        <v>21</v>
      </c>
      <c r="F2">
        <v>0</v>
      </c>
      <c r="G2">
        <v>1</v>
      </c>
      <c r="H2" s="7">
        <v>0.95693886185741395</v>
      </c>
      <c r="I2">
        <v>209.43454730381001</v>
      </c>
      <c r="J2">
        <v>218.85885885886</v>
      </c>
      <c r="K2">
        <v>218.85885885886</v>
      </c>
      <c r="L2">
        <v>126.95329660317</v>
      </c>
      <c r="M2" s="1">
        <v>0.92976601503759404</v>
      </c>
      <c r="N2">
        <v>211.96617610091201</v>
      </c>
      <c r="O2">
        <v>227.97797797797699</v>
      </c>
      <c r="P2">
        <v>227.97797797797699</v>
      </c>
      <c r="Q2">
        <v>131.322306408906</v>
      </c>
      <c r="R2">
        <v>1.2471474066111099</v>
      </c>
      <c r="S2">
        <v>1.23926768138014</v>
      </c>
      <c r="T2" s="66">
        <v>1.6299224989616801</v>
      </c>
      <c r="U2">
        <v>1.62676404489447</v>
      </c>
      <c r="V2">
        <v>1.2471474066111099</v>
      </c>
    </row>
    <row r="3" spans="2:25" hidden="1" x14ac:dyDescent="0.25">
      <c r="B3">
        <v>2</v>
      </c>
      <c r="C3" t="s">
        <v>20</v>
      </c>
      <c r="D3" s="15" t="s">
        <v>23</v>
      </c>
      <c r="E3" t="s">
        <v>21</v>
      </c>
      <c r="F3">
        <v>0</v>
      </c>
      <c r="G3">
        <v>2</v>
      </c>
      <c r="H3" s="4">
        <v>0.95693886185741395</v>
      </c>
      <c r="I3">
        <v>209.43454730381001</v>
      </c>
      <c r="J3">
        <v>218.85885885886</v>
      </c>
      <c r="K3">
        <v>218.85885885886</v>
      </c>
      <c r="L3">
        <v>126.95329660317</v>
      </c>
      <c r="M3" s="1">
        <v>0.95755198058523805</v>
      </c>
      <c r="N3">
        <v>183.37264204780899</v>
      </c>
      <c r="O3">
        <v>191.501501501501</v>
      </c>
      <c r="P3">
        <v>191.501501501501</v>
      </c>
      <c r="Q3">
        <v>86.2627066025142</v>
      </c>
      <c r="R3">
        <v>-3.0635625899832101E-2</v>
      </c>
      <c r="S3">
        <v>-3.0621603888200601E-2</v>
      </c>
      <c r="T3" s="66">
        <v>-4.2839303374354903E-2</v>
      </c>
      <c r="U3">
        <v>-4.2738725437423603E-2</v>
      </c>
      <c r="V3">
        <v>-3.0635625899832101E-2</v>
      </c>
    </row>
    <row r="4" spans="2:25" ht="15.75" hidden="1" thickBot="1" x14ac:dyDescent="0.3">
      <c r="B4">
        <v>2</v>
      </c>
      <c r="C4" t="s">
        <v>20</v>
      </c>
      <c r="D4" s="16" t="s">
        <v>24</v>
      </c>
      <c r="E4" t="s">
        <v>21</v>
      </c>
      <c r="F4">
        <v>0</v>
      </c>
      <c r="G4">
        <v>3</v>
      </c>
      <c r="H4" s="3">
        <v>0.95693886185741395</v>
      </c>
      <c r="I4">
        <v>209.43454730381001</v>
      </c>
      <c r="J4">
        <v>218.85885885886</v>
      </c>
      <c r="K4">
        <v>218.85885885886</v>
      </c>
      <c r="L4">
        <v>126.95329660317</v>
      </c>
      <c r="M4" s="1">
        <v>0.96008923470359298</v>
      </c>
      <c r="N4">
        <v>1136.42081889272</v>
      </c>
      <c r="O4">
        <v>1183.66166166166</v>
      </c>
      <c r="P4">
        <v>1183.66166166166</v>
      </c>
      <c r="Q4">
        <v>3041.8036984953701</v>
      </c>
      <c r="R4">
        <v>-0.212083606988343</v>
      </c>
      <c r="S4">
        <v>-0.217447886210898</v>
      </c>
      <c r="T4" s="66">
        <v>-0.23042125430146501</v>
      </c>
      <c r="U4">
        <v>-0.23038489312945301</v>
      </c>
      <c r="V4">
        <v>-0.212083606988343</v>
      </c>
    </row>
    <row r="5" spans="2:25" ht="15.75" hidden="1" thickTop="1" x14ac:dyDescent="0.25">
      <c r="B5">
        <v>2</v>
      </c>
      <c r="C5" t="s">
        <v>20</v>
      </c>
      <c r="D5" s="17" t="s">
        <v>25</v>
      </c>
      <c r="E5" t="s">
        <v>21</v>
      </c>
      <c r="F5">
        <v>1</v>
      </c>
      <c r="G5">
        <v>0</v>
      </c>
      <c r="H5" s="7">
        <v>0.92976601503759404</v>
      </c>
      <c r="I5">
        <v>211.96617610091201</v>
      </c>
      <c r="J5">
        <v>227.97797797797699</v>
      </c>
      <c r="K5">
        <v>227.97797797797699</v>
      </c>
      <c r="L5">
        <v>131.322306408906</v>
      </c>
      <c r="M5" s="1">
        <v>0.95693886185741395</v>
      </c>
      <c r="N5">
        <v>209.43454730381001</v>
      </c>
      <c r="O5">
        <v>218.85885885886</v>
      </c>
      <c r="P5">
        <v>218.85885885886</v>
      </c>
      <c r="Q5">
        <v>126.95329660317</v>
      </c>
      <c r="R5">
        <v>-1.2471474066111099</v>
      </c>
      <c r="S5">
        <v>-1.23926768138014</v>
      </c>
      <c r="T5" s="66">
        <v>-1.6299224989616801</v>
      </c>
      <c r="U5">
        <v>-1.62676404489447</v>
      </c>
      <c r="V5">
        <v>-1.2471474066111099</v>
      </c>
    </row>
    <row r="6" spans="2:25" hidden="1" x14ac:dyDescent="0.25">
      <c r="B6">
        <v>2</v>
      </c>
      <c r="C6" t="s">
        <v>20</v>
      </c>
      <c r="D6" s="21" t="s">
        <v>26</v>
      </c>
      <c r="E6" t="s">
        <v>21</v>
      </c>
      <c r="F6">
        <v>1</v>
      </c>
      <c r="G6">
        <v>2</v>
      </c>
      <c r="H6" s="4">
        <v>0.92976601503759404</v>
      </c>
      <c r="I6">
        <v>211.96617610091201</v>
      </c>
      <c r="J6">
        <v>227.97797797797699</v>
      </c>
      <c r="K6">
        <v>227.97797797797699</v>
      </c>
      <c r="L6">
        <v>131.322306408906</v>
      </c>
      <c r="M6" s="1">
        <v>0.95755198058523805</v>
      </c>
      <c r="N6">
        <v>183.37264204780899</v>
      </c>
      <c r="O6">
        <v>191.501501501501</v>
      </c>
      <c r="P6">
        <v>191.501501501501</v>
      </c>
      <c r="Q6">
        <v>86.2627066025142</v>
      </c>
      <c r="R6">
        <v>-1.24426185283639</v>
      </c>
      <c r="S6">
        <v>-1.2171779663472</v>
      </c>
      <c r="T6" s="66">
        <v>-1.7081071810581101</v>
      </c>
      <c r="U6">
        <v>-1.7041775117882101</v>
      </c>
      <c r="V6">
        <v>-1.24426185283639</v>
      </c>
    </row>
    <row r="7" spans="2:25" ht="15.75" hidden="1" thickBot="1" x14ac:dyDescent="0.3">
      <c r="B7">
        <v>2</v>
      </c>
      <c r="C7" t="s">
        <v>20</v>
      </c>
      <c r="D7" s="21" t="s">
        <v>27</v>
      </c>
      <c r="E7" t="s">
        <v>21</v>
      </c>
      <c r="F7">
        <v>1</v>
      </c>
      <c r="G7">
        <v>3</v>
      </c>
      <c r="H7" s="3">
        <v>0.92976601503759404</v>
      </c>
      <c r="I7">
        <v>211.96617610091201</v>
      </c>
      <c r="J7">
        <v>227.97797797797699</v>
      </c>
      <c r="K7">
        <v>227.97797797797699</v>
      </c>
      <c r="L7">
        <v>131.322306408906</v>
      </c>
      <c r="M7" s="1">
        <v>0.96008923470359298</v>
      </c>
      <c r="N7">
        <v>1136.42081889272</v>
      </c>
      <c r="O7">
        <v>1183.66166166166</v>
      </c>
      <c r="P7">
        <v>1183.66166166166</v>
      </c>
      <c r="Q7">
        <v>3041.8036984953701</v>
      </c>
      <c r="R7">
        <v>-1.6982837740034999</v>
      </c>
      <c r="S7">
        <v>-2.02651980346723</v>
      </c>
      <c r="T7" s="66">
        <v>-2.1384860170200599</v>
      </c>
      <c r="U7">
        <v>-2.1381490221253698</v>
      </c>
      <c r="V7">
        <v>-1.6982837740034999</v>
      </c>
    </row>
    <row r="8" spans="2:25" ht="15.75" hidden="1" thickTop="1" x14ac:dyDescent="0.25">
      <c r="B8">
        <v>2</v>
      </c>
      <c r="C8" t="s">
        <v>20</v>
      </c>
      <c r="D8" s="18" t="s">
        <v>28</v>
      </c>
      <c r="E8" t="s">
        <v>21</v>
      </c>
      <c r="F8">
        <v>2</v>
      </c>
      <c r="G8">
        <v>0</v>
      </c>
      <c r="H8" s="7">
        <v>0.95755198058523805</v>
      </c>
      <c r="I8">
        <v>183.37264204780899</v>
      </c>
      <c r="J8">
        <v>191.501501501501</v>
      </c>
      <c r="K8">
        <v>191.501501501501</v>
      </c>
      <c r="L8">
        <v>86.2627066025142</v>
      </c>
      <c r="M8" s="1">
        <v>0.95693886185741395</v>
      </c>
      <c r="N8">
        <v>209.43454730381001</v>
      </c>
      <c r="O8">
        <v>218.85885885886</v>
      </c>
      <c r="P8">
        <v>218.85885885886</v>
      </c>
      <c r="Q8">
        <v>126.95329660317</v>
      </c>
      <c r="R8">
        <v>3.0635625899832101E-2</v>
      </c>
      <c r="S8">
        <v>3.0621603888200601E-2</v>
      </c>
      <c r="T8" s="66">
        <v>4.2839303374354903E-2</v>
      </c>
      <c r="U8">
        <v>4.2738725437423603E-2</v>
      </c>
      <c r="V8">
        <v>3.0635625899832101E-2</v>
      </c>
    </row>
    <row r="9" spans="2:25" hidden="1" x14ac:dyDescent="0.25">
      <c r="B9">
        <v>2</v>
      </c>
      <c r="C9" t="s">
        <v>20</v>
      </c>
      <c r="D9" s="19" t="s">
        <v>29</v>
      </c>
      <c r="E9" t="s">
        <v>21</v>
      </c>
      <c r="F9">
        <v>2</v>
      </c>
      <c r="G9">
        <v>1</v>
      </c>
      <c r="H9" s="4">
        <v>0.95755198058523805</v>
      </c>
      <c r="I9">
        <v>183.37264204780899</v>
      </c>
      <c r="J9">
        <v>191.501501501501</v>
      </c>
      <c r="K9">
        <v>191.501501501501</v>
      </c>
      <c r="L9">
        <v>86.2627066025142</v>
      </c>
      <c r="M9" s="1">
        <v>0.92976601503759404</v>
      </c>
      <c r="N9">
        <v>211.96617610091201</v>
      </c>
      <c r="O9">
        <v>227.97797797797699</v>
      </c>
      <c r="P9">
        <v>227.97797797797699</v>
      </c>
      <c r="Q9">
        <v>131.322306408906</v>
      </c>
      <c r="R9">
        <v>1.24426185283639</v>
      </c>
      <c r="S9">
        <v>1.2171779663472</v>
      </c>
      <c r="T9" s="66">
        <v>1.7081071810581101</v>
      </c>
      <c r="U9">
        <v>1.7041775117882101</v>
      </c>
      <c r="V9">
        <v>1.24426185283639</v>
      </c>
    </row>
    <row r="10" spans="2:25" ht="15.75" hidden="1" thickBot="1" x14ac:dyDescent="0.3">
      <c r="B10">
        <v>2</v>
      </c>
      <c r="C10" t="s">
        <v>20</v>
      </c>
      <c r="D10" s="20" t="s">
        <v>30</v>
      </c>
      <c r="E10" t="s">
        <v>21</v>
      </c>
      <c r="F10">
        <v>2</v>
      </c>
      <c r="G10">
        <v>3</v>
      </c>
      <c r="H10" s="3">
        <v>0.95755198058523805</v>
      </c>
      <c r="I10">
        <v>183.37264204780899</v>
      </c>
      <c r="J10">
        <v>191.501501501501</v>
      </c>
      <c r="K10">
        <v>191.501501501501</v>
      </c>
      <c r="L10">
        <v>86.2627066025142</v>
      </c>
      <c r="M10" s="1">
        <v>0.96008923470359298</v>
      </c>
      <c r="N10">
        <v>1136.42081889272</v>
      </c>
      <c r="O10">
        <v>1183.66166166166</v>
      </c>
      <c r="P10">
        <v>1183.66166166166</v>
      </c>
      <c r="Q10">
        <v>3041.8036984953701</v>
      </c>
      <c r="R10">
        <v>-0.16222431508889901</v>
      </c>
      <c r="S10">
        <v>-0.16571120810373</v>
      </c>
      <c r="T10" s="66">
        <v>-0.19191157592682601</v>
      </c>
      <c r="U10">
        <v>-0.19188089772320199</v>
      </c>
      <c r="V10">
        <v>-0.16222431508889901</v>
      </c>
    </row>
    <row r="11" spans="2:25" ht="15.75" hidden="1" thickTop="1" x14ac:dyDescent="0.25">
      <c r="B11">
        <v>2</v>
      </c>
      <c r="C11" t="s">
        <v>20</v>
      </c>
      <c r="D11" s="21" t="s">
        <v>31</v>
      </c>
      <c r="E11" t="s">
        <v>21</v>
      </c>
      <c r="F11">
        <v>3</v>
      </c>
      <c r="G11">
        <v>0</v>
      </c>
      <c r="H11" s="7">
        <v>0.96008923470359298</v>
      </c>
      <c r="I11">
        <v>1136.42081889272</v>
      </c>
      <c r="J11">
        <v>1183.66166166166</v>
      </c>
      <c r="K11">
        <v>1183.66166166166</v>
      </c>
      <c r="L11">
        <v>3041.8036984953701</v>
      </c>
      <c r="M11" s="1">
        <v>0.95693886185741395</v>
      </c>
      <c r="N11">
        <v>209.43454730381001</v>
      </c>
      <c r="O11">
        <v>218.85885885886</v>
      </c>
      <c r="P11">
        <v>218.85885885886</v>
      </c>
      <c r="Q11">
        <v>126.95329660317</v>
      </c>
      <c r="R11">
        <v>0.212083606988343</v>
      </c>
      <c r="S11">
        <v>0.217447886210898</v>
      </c>
      <c r="T11" s="66">
        <v>0.23042125430146501</v>
      </c>
      <c r="U11">
        <v>0.23038489312945301</v>
      </c>
      <c r="V11">
        <v>0.212083606988343</v>
      </c>
    </row>
    <row r="12" spans="2:25" hidden="1" x14ac:dyDescent="0.25">
      <c r="B12">
        <v>2</v>
      </c>
      <c r="C12" t="s">
        <v>20</v>
      </c>
      <c r="D12" s="21" t="s">
        <v>32</v>
      </c>
      <c r="E12" t="s">
        <v>21</v>
      </c>
      <c r="F12">
        <v>3</v>
      </c>
      <c r="G12">
        <v>1</v>
      </c>
      <c r="H12" s="4">
        <v>0.96008923470359298</v>
      </c>
      <c r="I12">
        <v>1136.42081889272</v>
      </c>
      <c r="J12">
        <v>1183.66166166166</v>
      </c>
      <c r="K12">
        <v>1183.66166166166</v>
      </c>
      <c r="L12">
        <v>3041.8036984953701</v>
      </c>
      <c r="M12" s="1">
        <v>0.92976601503759404</v>
      </c>
      <c r="N12">
        <v>211.96617610091201</v>
      </c>
      <c r="O12">
        <v>227.97797797797699</v>
      </c>
      <c r="P12">
        <v>227.97797797797699</v>
      </c>
      <c r="Q12">
        <v>131.322306408906</v>
      </c>
      <c r="R12">
        <v>1.6982837740034999</v>
      </c>
      <c r="S12">
        <v>2.02651980346723</v>
      </c>
      <c r="T12" s="66">
        <v>2.1384860170200599</v>
      </c>
      <c r="U12">
        <v>2.1381490221253698</v>
      </c>
      <c r="V12">
        <v>1.6982837740034999</v>
      </c>
    </row>
    <row r="13" spans="2:25" ht="15.75" hidden="1" thickBot="1" x14ac:dyDescent="0.3">
      <c r="B13">
        <v>2</v>
      </c>
      <c r="C13" t="s">
        <v>20</v>
      </c>
      <c r="D13" s="21" t="s">
        <v>33</v>
      </c>
      <c r="E13" t="s">
        <v>21</v>
      </c>
      <c r="F13">
        <v>3</v>
      </c>
      <c r="G13">
        <v>2</v>
      </c>
      <c r="H13" s="3">
        <v>0.96008923470359298</v>
      </c>
      <c r="I13">
        <v>1136.42081889272</v>
      </c>
      <c r="J13">
        <v>1183.66166166166</v>
      </c>
      <c r="K13">
        <v>1183.66166166166</v>
      </c>
      <c r="L13">
        <v>3041.8036984953701</v>
      </c>
      <c r="M13" s="1">
        <v>0.95755198058523805</v>
      </c>
      <c r="N13">
        <v>183.37264204780899</v>
      </c>
      <c r="O13">
        <v>191.501501501501</v>
      </c>
      <c r="P13">
        <v>191.501501501501</v>
      </c>
      <c r="Q13">
        <v>86.2627066025142</v>
      </c>
      <c r="R13">
        <v>0.16222431508889901</v>
      </c>
      <c r="S13">
        <v>0.16571120810373</v>
      </c>
      <c r="T13" s="66">
        <v>0.19191157592682601</v>
      </c>
      <c r="U13">
        <v>0.19188089772320199</v>
      </c>
      <c r="V13">
        <v>0.16222431508889901</v>
      </c>
    </row>
    <row r="14" spans="2:25" s="24" customFormat="1" ht="15.75" hidden="1" thickTop="1" x14ac:dyDescent="0.25">
      <c r="D14" s="26"/>
      <c r="H14" s="12"/>
      <c r="M14" s="25"/>
    </row>
    <row r="15" spans="2:25" s="24" customFormat="1" ht="15.75" thickBot="1" x14ac:dyDescent="0.3">
      <c r="D15" s="26"/>
      <c r="H15" s="12"/>
      <c r="M15" s="25"/>
    </row>
    <row r="16" spans="2:25" s="24" customFormat="1" ht="15.75" thickTop="1" x14ac:dyDescent="0.25">
      <c r="B16" s="38" t="s">
        <v>34</v>
      </c>
      <c r="C16" s="38" t="s">
        <v>35</v>
      </c>
      <c r="D16" s="38" t="s">
        <v>34</v>
      </c>
      <c r="E16" s="28" t="s">
        <v>35</v>
      </c>
      <c r="F16" s="29" t="s">
        <v>34</v>
      </c>
      <c r="G16" s="30" t="s">
        <v>35</v>
      </c>
      <c r="H16" s="31" t="s">
        <v>34</v>
      </c>
      <c r="I16" s="38" t="s">
        <v>35</v>
      </c>
      <c r="J16" s="38" t="s">
        <v>34</v>
      </c>
      <c r="K16" s="28" t="s">
        <v>35</v>
      </c>
      <c r="L16" s="29" t="s">
        <v>34</v>
      </c>
      <c r="M16" s="30" t="s">
        <v>35</v>
      </c>
      <c r="N16" s="31" t="s">
        <v>34</v>
      </c>
      <c r="O16" s="38" t="s">
        <v>35</v>
      </c>
      <c r="P16" s="38" t="s">
        <v>34</v>
      </c>
      <c r="Q16" s="38" t="s">
        <v>35</v>
      </c>
      <c r="R16" s="38" t="s">
        <v>34</v>
      </c>
      <c r="S16" s="28" t="s">
        <v>35</v>
      </c>
      <c r="T16" s="29" t="s">
        <v>34</v>
      </c>
      <c r="U16" s="30" t="s">
        <v>35</v>
      </c>
      <c r="V16" s="29" t="s">
        <v>34</v>
      </c>
      <c r="W16" s="30" t="s">
        <v>35</v>
      </c>
      <c r="X16" s="31" t="s">
        <v>34</v>
      </c>
      <c r="Y16" s="38" t="s">
        <v>35</v>
      </c>
    </row>
    <row r="17" spans="1:35" ht="15.75" thickBot="1" x14ac:dyDescent="0.3">
      <c r="B17" s="38" t="s">
        <v>36</v>
      </c>
      <c r="C17" s="38" t="s">
        <v>37</v>
      </c>
      <c r="D17" s="38" t="s">
        <v>36</v>
      </c>
      <c r="E17" s="28" t="s">
        <v>37</v>
      </c>
      <c r="F17" s="27" t="s">
        <v>36</v>
      </c>
      <c r="G17" s="34" t="s">
        <v>37</v>
      </c>
      <c r="H17" s="31" t="s">
        <v>36</v>
      </c>
      <c r="I17" s="38" t="s">
        <v>37</v>
      </c>
      <c r="J17" s="38" t="s">
        <v>36</v>
      </c>
      <c r="K17" s="28" t="s">
        <v>37</v>
      </c>
      <c r="L17" s="27" t="s">
        <v>36</v>
      </c>
      <c r="M17" s="34" t="s">
        <v>37</v>
      </c>
      <c r="N17" s="31" t="s">
        <v>36</v>
      </c>
      <c r="O17" s="38" t="s">
        <v>37</v>
      </c>
      <c r="P17" s="38" t="s">
        <v>36</v>
      </c>
      <c r="Q17" s="38" t="s">
        <v>37</v>
      </c>
      <c r="R17" s="38" t="s">
        <v>36</v>
      </c>
      <c r="S17" s="28" t="s">
        <v>37</v>
      </c>
      <c r="T17" s="27" t="s">
        <v>36</v>
      </c>
      <c r="U17" s="34" t="s">
        <v>37</v>
      </c>
      <c r="V17" s="27" t="s">
        <v>36</v>
      </c>
      <c r="W17" s="34" t="s">
        <v>37</v>
      </c>
      <c r="X17" s="31" t="s">
        <v>36</v>
      </c>
      <c r="Y17" s="38" t="s">
        <v>37</v>
      </c>
    </row>
    <row r="18" spans="1:35" ht="16.5" thickTop="1" thickBot="1" x14ac:dyDescent="0.3">
      <c r="B18" s="6" t="s">
        <v>38</v>
      </c>
      <c r="C18" s="8" t="s">
        <v>39</v>
      </c>
      <c r="D18" s="6" t="s">
        <v>38</v>
      </c>
      <c r="E18" s="11" t="s">
        <v>40</v>
      </c>
      <c r="F18" s="60" t="s">
        <v>38</v>
      </c>
      <c r="G18" s="35" t="s">
        <v>50</v>
      </c>
      <c r="H18" s="59" t="s">
        <v>39</v>
      </c>
      <c r="I18" s="8" t="s">
        <v>38</v>
      </c>
      <c r="J18" s="10" t="s">
        <v>39</v>
      </c>
      <c r="K18" s="11" t="s">
        <v>40</v>
      </c>
      <c r="L18" s="62" t="s">
        <v>39</v>
      </c>
      <c r="M18" s="35" t="s">
        <v>50</v>
      </c>
      <c r="N18" s="61" t="s">
        <v>40</v>
      </c>
      <c r="O18" s="8" t="s">
        <v>38</v>
      </c>
      <c r="P18" s="23" t="s">
        <v>40</v>
      </c>
      <c r="Q18" s="8" t="s">
        <v>39</v>
      </c>
      <c r="R18" s="23" t="s">
        <v>40</v>
      </c>
      <c r="S18" s="11" t="s">
        <v>50</v>
      </c>
      <c r="T18" s="33" t="s">
        <v>50</v>
      </c>
      <c r="U18" s="35" t="s">
        <v>38</v>
      </c>
      <c r="V18" s="33" t="s">
        <v>50</v>
      </c>
      <c r="W18" s="35" t="s">
        <v>39</v>
      </c>
      <c r="X18" s="13" t="s">
        <v>50</v>
      </c>
      <c r="Y18" s="8" t="s">
        <v>40</v>
      </c>
    </row>
    <row r="19" spans="1:35" ht="65.25" customHeight="1" thickTop="1" x14ac:dyDescent="0.25">
      <c r="A19" s="2" t="s">
        <v>41</v>
      </c>
      <c r="B19" s="70">
        <f>AD32</f>
        <v>0.66274</v>
      </c>
      <c r="C19" s="71">
        <f>AE32</f>
        <v>0.65302000000000004</v>
      </c>
      <c r="D19" s="67">
        <v>0.66274</v>
      </c>
      <c r="E19" s="68">
        <v>0.66666999999999998</v>
      </c>
      <c r="F19" s="67">
        <v>0.66274</v>
      </c>
      <c r="G19" s="69">
        <v>0.72421000000000002</v>
      </c>
      <c r="H19" s="68">
        <v>0.65302000000000004</v>
      </c>
      <c r="I19" s="67">
        <v>0.66274</v>
      </c>
      <c r="J19" s="68">
        <v>0.65302000000000004</v>
      </c>
      <c r="K19" s="68">
        <v>0.66666999999999998</v>
      </c>
      <c r="L19" s="68">
        <v>0.65302000000000004</v>
      </c>
      <c r="M19" s="69">
        <v>0.72421000000000002</v>
      </c>
      <c r="N19" s="68">
        <v>0.66666999999999998</v>
      </c>
      <c r="O19" s="67">
        <v>0.66274</v>
      </c>
      <c r="P19" s="68">
        <v>0.66666999999999998</v>
      </c>
      <c r="Q19" s="68">
        <v>0.65302000000000004</v>
      </c>
      <c r="R19" s="68">
        <v>0.66666999999999998</v>
      </c>
      <c r="S19" s="69">
        <v>0.72421000000000002</v>
      </c>
      <c r="T19" s="69">
        <v>0.72421000000000002</v>
      </c>
      <c r="U19" s="67">
        <v>0.66274</v>
      </c>
      <c r="V19" s="69">
        <v>0.72421000000000002</v>
      </c>
      <c r="W19" s="68">
        <v>0.65302000000000004</v>
      </c>
      <c r="X19" s="69">
        <v>0.72421000000000002</v>
      </c>
      <c r="Y19" s="68">
        <v>0.66666999999999998</v>
      </c>
      <c r="AB19" s="46" t="s">
        <v>64</v>
      </c>
      <c r="AC19" s="47"/>
      <c r="AD19" s="47"/>
      <c r="AE19" s="47"/>
      <c r="AF19" s="47"/>
      <c r="AG19" s="47"/>
      <c r="AH19" s="48"/>
    </row>
    <row r="20" spans="1:35" ht="65.25" customHeight="1" x14ac:dyDescent="0.25">
      <c r="A20" s="2" t="s">
        <v>42</v>
      </c>
      <c r="B20" s="65">
        <f>AD29</f>
        <v>424</v>
      </c>
      <c r="C20" s="54">
        <v>464</v>
      </c>
      <c r="D20" s="53">
        <v>424</v>
      </c>
      <c r="E20" s="54">
        <v>459</v>
      </c>
      <c r="F20" s="53">
        <v>424</v>
      </c>
      <c r="G20" s="55">
        <v>475</v>
      </c>
      <c r="H20" s="54">
        <v>464</v>
      </c>
      <c r="I20" s="53">
        <v>424</v>
      </c>
      <c r="J20" s="54">
        <v>464</v>
      </c>
      <c r="K20" s="54">
        <v>459</v>
      </c>
      <c r="L20" s="54">
        <v>464</v>
      </c>
      <c r="M20" s="55">
        <v>475</v>
      </c>
      <c r="N20" s="54">
        <v>459</v>
      </c>
      <c r="O20" s="53">
        <v>424</v>
      </c>
      <c r="P20" s="54">
        <v>459</v>
      </c>
      <c r="Q20" s="54">
        <v>464</v>
      </c>
      <c r="R20" s="54">
        <v>459</v>
      </c>
      <c r="S20" s="55">
        <v>475</v>
      </c>
      <c r="T20" s="55">
        <v>475</v>
      </c>
      <c r="U20" s="53">
        <v>424</v>
      </c>
      <c r="V20" s="55">
        <v>475</v>
      </c>
      <c r="W20" s="54">
        <v>464</v>
      </c>
      <c r="X20" s="55">
        <v>475</v>
      </c>
      <c r="Y20" s="54">
        <v>459</v>
      </c>
      <c r="AB20" s="46" t="s">
        <v>65</v>
      </c>
      <c r="AC20" s="47"/>
      <c r="AD20" s="47"/>
      <c r="AE20" s="47"/>
      <c r="AF20" s="47"/>
      <c r="AG20" s="47"/>
      <c r="AH20" s="48"/>
    </row>
    <row r="22" spans="1:35" ht="15.75" x14ac:dyDescent="0.25">
      <c r="A22" s="36" t="s">
        <v>43</v>
      </c>
      <c r="B22" s="37">
        <f>1-B19</f>
        <v>0.33726</v>
      </c>
      <c r="C22" s="39">
        <f t="shared" ref="C22:Y22" si="0">1-C19</f>
        <v>0.34697999999999996</v>
      </c>
      <c r="D22" s="39">
        <f t="shared" si="0"/>
        <v>0.33726</v>
      </c>
      <c r="E22" s="39">
        <f t="shared" si="0"/>
        <v>0.33333000000000002</v>
      </c>
      <c r="F22" s="39">
        <f t="shared" si="0"/>
        <v>0.33726</v>
      </c>
      <c r="G22" s="39">
        <f t="shared" si="0"/>
        <v>0.27578999999999998</v>
      </c>
      <c r="H22" s="39">
        <f t="shared" si="0"/>
        <v>0.34697999999999996</v>
      </c>
      <c r="I22" s="39">
        <f t="shared" si="0"/>
        <v>0.33726</v>
      </c>
      <c r="J22" s="39">
        <f t="shared" si="0"/>
        <v>0.34697999999999996</v>
      </c>
      <c r="K22" s="39">
        <f t="shared" si="0"/>
        <v>0.33333000000000002</v>
      </c>
      <c r="L22" s="39">
        <f t="shared" si="0"/>
        <v>0.34697999999999996</v>
      </c>
      <c r="M22" s="39">
        <f t="shared" si="0"/>
        <v>0.27578999999999998</v>
      </c>
      <c r="N22" s="39">
        <f t="shared" si="0"/>
        <v>0.33333000000000002</v>
      </c>
      <c r="O22" s="39">
        <f t="shared" si="0"/>
        <v>0.33726</v>
      </c>
      <c r="P22" s="39">
        <f t="shared" si="0"/>
        <v>0.33333000000000002</v>
      </c>
      <c r="Q22" s="39">
        <f t="shared" si="0"/>
        <v>0.34697999999999996</v>
      </c>
      <c r="R22" s="39">
        <f t="shared" si="0"/>
        <v>0.33333000000000002</v>
      </c>
      <c r="S22" s="39">
        <f t="shared" si="0"/>
        <v>0.27578999999999998</v>
      </c>
      <c r="T22" s="39">
        <f t="shared" si="0"/>
        <v>0.27578999999999998</v>
      </c>
      <c r="U22" s="39">
        <f t="shared" si="0"/>
        <v>0.33726</v>
      </c>
      <c r="V22" s="39">
        <f t="shared" si="0"/>
        <v>0.27578999999999998</v>
      </c>
      <c r="W22" s="39">
        <f t="shared" si="0"/>
        <v>0.34697999999999996</v>
      </c>
      <c r="X22" s="39">
        <f t="shared" si="0"/>
        <v>0.27578999999999998</v>
      </c>
      <c r="Y22" s="39">
        <f t="shared" si="0"/>
        <v>0.33333000000000002</v>
      </c>
      <c r="AB22" s="5" t="s">
        <v>66</v>
      </c>
      <c r="AC22" s="5"/>
      <c r="AD22" s="5"/>
      <c r="AE22" s="5"/>
      <c r="AF22" s="5"/>
      <c r="AG22" s="5"/>
      <c r="AH22" s="5"/>
    </row>
    <row r="23" spans="1:35" ht="15.75" x14ac:dyDescent="0.25">
      <c r="A23" s="36" t="s">
        <v>44</v>
      </c>
      <c r="B23" s="37">
        <f>B22*B19</f>
        <v>0.22351569239999999</v>
      </c>
      <c r="C23" s="39">
        <f t="shared" ref="C23:Y23" si="1">C22*C19</f>
        <v>0.22658487959999998</v>
      </c>
      <c r="D23" s="39">
        <f t="shared" si="1"/>
        <v>0.22351569239999999</v>
      </c>
      <c r="E23" s="39">
        <f t="shared" si="1"/>
        <v>0.22222111110000001</v>
      </c>
      <c r="F23" s="39">
        <f t="shared" si="1"/>
        <v>0.22351569239999999</v>
      </c>
      <c r="G23" s="39">
        <f t="shared" si="1"/>
        <v>0.19972987589999999</v>
      </c>
      <c r="H23" s="39">
        <f t="shared" si="1"/>
        <v>0.22658487959999998</v>
      </c>
      <c r="I23" s="39">
        <f t="shared" si="1"/>
        <v>0.22351569239999999</v>
      </c>
      <c r="J23" s="39">
        <f t="shared" si="1"/>
        <v>0.22658487959999998</v>
      </c>
      <c r="K23" s="39">
        <f t="shared" si="1"/>
        <v>0.22222111110000001</v>
      </c>
      <c r="L23" s="39">
        <f t="shared" si="1"/>
        <v>0.22658487959999998</v>
      </c>
      <c r="M23" s="39">
        <f t="shared" si="1"/>
        <v>0.19972987589999999</v>
      </c>
      <c r="N23" s="39">
        <f t="shared" si="1"/>
        <v>0.22222111110000001</v>
      </c>
      <c r="O23" s="39">
        <f t="shared" si="1"/>
        <v>0.22351569239999999</v>
      </c>
      <c r="P23" s="39">
        <f t="shared" si="1"/>
        <v>0.22222111110000001</v>
      </c>
      <c r="Q23" s="39">
        <f t="shared" si="1"/>
        <v>0.22658487959999998</v>
      </c>
      <c r="R23" s="39">
        <f t="shared" si="1"/>
        <v>0.22222111110000001</v>
      </c>
      <c r="S23" s="39">
        <f t="shared" si="1"/>
        <v>0.19972987589999999</v>
      </c>
      <c r="T23" s="39">
        <f t="shared" si="1"/>
        <v>0.19972987589999999</v>
      </c>
      <c r="U23" s="39">
        <f t="shared" si="1"/>
        <v>0.22351569239999999</v>
      </c>
      <c r="V23" s="39">
        <f t="shared" si="1"/>
        <v>0.19972987589999999</v>
      </c>
      <c r="W23" s="39">
        <f t="shared" si="1"/>
        <v>0.22658487959999998</v>
      </c>
      <c r="X23" s="39">
        <f t="shared" si="1"/>
        <v>0.19972987589999999</v>
      </c>
      <c r="Y23" s="39">
        <f t="shared" si="1"/>
        <v>0.22222111110000001</v>
      </c>
      <c r="AB23" s="5" t="s">
        <v>51</v>
      </c>
      <c r="AC23" s="5"/>
      <c r="AD23" s="5"/>
      <c r="AE23" s="5"/>
      <c r="AF23" s="5"/>
      <c r="AG23" s="5"/>
      <c r="AH23" s="5"/>
    </row>
    <row r="24" spans="1:35" ht="15.75" x14ac:dyDescent="0.25">
      <c r="A24" s="36" t="s">
        <v>45</v>
      </c>
      <c r="B24" s="64">
        <f>B23/B20</f>
        <v>5.271596518867924E-4</v>
      </c>
      <c r="C24" s="64">
        <f t="shared" ref="C24:Y24" si="2">C23/C20</f>
        <v>4.8832948189655165E-4</v>
      </c>
      <c r="D24" s="63">
        <f t="shared" si="2"/>
        <v>5.271596518867924E-4</v>
      </c>
      <c r="E24" s="64">
        <f t="shared" si="2"/>
        <v>4.8414185424836605E-4</v>
      </c>
      <c r="F24" s="63">
        <f t="shared" si="2"/>
        <v>5.271596518867924E-4</v>
      </c>
      <c r="G24" s="64">
        <f t="shared" si="2"/>
        <v>4.2048394926315786E-4</v>
      </c>
      <c r="H24" s="63">
        <f t="shared" si="2"/>
        <v>4.8832948189655165E-4</v>
      </c>
      <c r="I24" s="63">
        <f t="shared" si="2"/>
        <v>5.271596518867924E-4</v>
      </c>
      <c r="J24" s="63">
        <f t="shared" si="2"/>
        <v>4.8832948189655165E-4</v>
      </c>
      <c r="K24" s="63">
        <f t="shared" si="2"/>
        <v>4.8414185424836605E-4</v>
      </c>
      <c r="L24" s="63">
        <f t="shared" si="2"/>
        <v>4.8832948189655165E-4</v>
      </c>
      <c r="M24" s="63">
        <f t="shared" si="2"/>
        <v>4.2048394926315786E-4</v>
      </c>
      <c r="N24" s="63">
        <f t="shared" si="2"/>
        <v>4.8414185424836605E-4</v>
      </c>
      <c r="O24" s="63">
        <f t="shared" si="2"/>
        <v>5.271596518867924E-4</v>
      </c>
      <c r="P24" s="63">
        <f t="shared" si="2"/>
        <v>4.8414185424836605E-4</v>
      </c>
      <c r="Q24" s="63">
        <f t="shared" si="2"/>
        <v>4.8832948189655165E-4</v>
      </c>
      <c r="R24" s="63">
        <f t="shared" si="2"/>
        <v>4.8414185424836605E-4</v>
      </c>
      <c r="S24" s="63">
        <f t="shared" si="2"/>
        <v>4.2048394926315786E-4</v>
      </c>
      <c r="T24" s="63">
        <f t="shared" si="2"/>
        <v>4.2048394926315786E-4</v>
      </c>
      <c r="U24" s="63">
        <f t="shared" si="2"/>
        <v>5.271596518867924E-4</v>
      </c>
      <c r="V24" s="63">
        <f t="shared" si="2"/>
        <v>4.2048394926315786E-4</v>
      </c>
      <c r="W24" s="63">
        <f t="shared" si="2"/>
        <v>4.8832948189655165E-4</v>
      </c>
      <c r="X24" s="63">
        <f t="shared" si="2"/>
        <v>4.2048394926315786E-4</v>
      </c>
      <c r="Y24" s="63">
        <f t="shared" si="2"/>
        <v>4.8414185424836605E-4</v>
      </c>
      <c r="AB24" s="5" t="s">
        <v>52</v>
      </c>
      <c r="AC24" s="5"/>
      <c r="AD24" s="5"/>
      <c r="AE24" s="5"/>
      <c r="AF24" s="5"/>
      <c r="AG24" s="5"/>
      <c r="AH24" s="5"/>
    </row>
    <row r="25" spans="1:35" ht="15.75" x14ac:dyDescent="0.25">
      <c r="A25" s="36" t="s">
        <v>46</v>
      </c>
      <c r="B25" s="79">
        <f>B24+C24</f>
        <v>1.0154891337833441E-3</v>
      </c>
      <c r="C25" s="79"/>
      <c r="D25" s="79">
        <f>D24+E24</f>
        <v>1.0113015061351586E-3</v>
      </c>
      <c r="E25" s="79"/>
      <c r="F25" s="79">
        <f t="shared" ref="F25" si="3">F24+G24</f>
        <v>9.4764360114995031E-4</v>
      </c>
      <c r="G25" s="79"/>
      <c r="H25" s="79">
        <f t="shared" ref="H25" si="4">H24+I24</f>
        <v>1.0154891337833441E-3</v>
      </c>
      <c r="I25" s="79"/>
      <c r="J25" s="79">
        <f t="shared" ref="J25" si="5">J24+K24</f>
        <v>9.7247133614491771E-4</v>
      </c>
      <c r="K25" s="79"/>
      <c r="L25" s="79">
        <f t="shared" ref="L25" si="6">L24+M24</f>
        <v>9.0881343115970957E-4</v>
      </c>
      <c r="M25" s="79"/>
      <c r="N25" s="79">
        <f t="shared" ref="N25" si="7">N24+O24</f>
        <v>1.0113015061351586E-3</v>
      </c>
      <c r="O25" s="79"/>
      <c r="P25" s="79">
        <f t="shared" ref="P25" si="8">P24+Q24</f>
        <v>9.7247133614491771E-4</v>
      </c>
      <c r="Q25" s="79"/>
      <c r="R25" s="79">
        <f t="shared" ref="R25" si="9">R24+S24</f>
        <v>9.0462580351152386E-4</v>
      </c>
      <c r="S25" s="79"/>
      <c r="T25" s="79">
        <f t="shared" ref="T25" si="10">T24+U24</f>
        <v>9.4764360114995031E-4</v>
      </c>
      <c r="U25" s="79"/>
      <c r="V25" s="79">
        <f t="shared" ref="V25" si="11">V24+W24</f>
        <v>9.0881343115970957E-4</v>
      </c>
      <c r="W25" s="79"/>
      <c r="X25" s="79">
        <f t="shared" ref="X25" si="12">X24+Y24</f>
        <v>9.0462580351152386E-4</v>
      </c>
      <c r="Y25" s="79"/>
      <c r="AB25" s="5" t="s">
        <v>67</v>
      </c>
      <c r="AC25" s="5"/>
      <c r="AD25" s="5"/>
      <c r="AE25" s="5"/>
      <c r="AF25" s="5"/>
      <c r="AG25" s="5"/>
      <c r="AH25" s="5"/>
    </row>
    <row r="26" spans="1:35" ht="15.75" x14ac:dyDescent="0.25">
      <c r="A26" s="36" t="s">
        <v>47</v>
      </c>
      <c r="B26" s="81">
        <f>SQRT(B25)</f>
        <v>3.1866740244074918E-2</v>
      </c>
      <c r="C26" s="81"/>
      <c r="D26" s="81">
        <f t="shared" ref="D26" si="13">SQRT(D25)</f>
        <v>3.180096706289226E-2</v>
      </c>
      <c r="E26" s="81"/>
      <c r="F26" s="81">
        <f t="shared" ref="F26" si="14">SQRT(F25)</f>
        <v>3.0783820444349502E-2</v>
      </c>
      <c r="G26" s="81"/>
      <c r="H26" s="79">
        <f t="shared" ref="H26" si="15">SQRT(H25)</f>
        <v>3.1866740244074918E-2</v>
      </c>
      <c r="I26" s="79"/>
      <c r="J26" s="79">
        <f t="shared" ref="J26" si="16">SQRT(J25)</f>
        <v>3.1184472677037809E-2</v>
      </c>
      <c r="K26" s="79"/>
      <c r="L26" s="79">
        <f t="shared" ref="L26" si="17">SQRT(L25)</f>
        <v>3.0146532655675504E-2</v>
      </c>
      <c r="M26" s="79"/>
      <c r="N26" s="79">
        <f t="shared" ref="N26" si="18">SQRT(N25)</f>
        <v>3.180096706289226E-2</v>
      </c>
      <c r="O26" s="79"/>
      <c r="P26" s="79">
        <f t="shared" ref="P26" si="19">SQRT(P25)</f>
        <v>3.1184472677037809E-2</v>
      </c>
      <c r="Q26" s="79"/>
      <c r="R26" s="79">
        <f t="shared" ref="R26" si="20">SQRT(R25)</f>
        <v>3.0076997913879702E-2</v>
      </c>
      <c r="S26" s="79"/>
      <c r="T26" s="79">
        <f t="shared" ref="T26" si="21">SQRT(T25)</f>
        <v>3.0783820444349502E-2</v>
      </c>
      <c r="U26" s="79"/>
      <c r="V26" s="79">
        <f t="shared" ref="V26" si="22">SQRT(V25)</f>
        <v>3.0146532655675504E-2</v>
      </c>
      <c r="W26" s="79"/>
      <c r="X26" s="79">
        <f t="shared" ref="X26" si="23">SQRT(X25)</f>
        <v>3.0076997913879702E-2</v>
      </c>
      <c r="Y26" s="79"/>
      <c r="AB26" s="5"/>
      <c r="AC26" s="5"/>
      <c r="AD26" s="41" t="s">
        <v>53</v>
      </c>
      <c r="AE26" s="41" t="s">
        <v>54</v>
      </c>
      <c r="AF26" s="41" t="s">
        <v>55</v>
      </c>
      <c r="AG26" s="41" t="s">
        <v>56</v>
      </c>
      <c r="AH26" s="41"/>
    </row>
    <row r="27" spans="1:35" s="39" customFormat="1" ht="15.75" x14ac:dyDescent="0.25">
      <c r="A27" s="4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AB27" s="5"/>
      <c r="AC27" s="5"/>
      <c r="AD27" s="41" t="s">
        <v>38</v>
      </c>
      <c r="AE27" s="41" t="s">
        <v>39</v>
      </c>
      <c r="AF27" s="41" t="s">
        <v>40</v>
      </c>
      <c r="AG27" s="41" t="s">
        <v>50</v>
      </c>
      <c r="AH27" s="41"/>
      <c r="AI27"/>
    </row>
    <row r="28" spans="1:35" ht="15.75" x14ac:dyDescent="0.25">
      <c r="A28" s="36" t="s">
        <v>48</v>
      </c>
      <c r="B28" s="79">
        <f>B19-C19</f>
        <v>9.7199999999999509E-3</v>
      </c>
      <c r="C28" s="79"/>
      <c r="D28" s="79">
        <f t="shared" ref="D28" si="24">D19-E19</f>
        <v>-3.9299999999999891E-3</v>
      </c>
      <c r="E28" s="79"/>
      <c r="F28" s="79">
        <f t="shared" ref="F28" si="25">F19-G19</f>
        <v>-6.1470000000000025E-2</v>
      </c>
      <c r="G28" s="79"/>
      <c r="H28" s="79">
        <f t="shared" ref="H28" si="26">H19-I19</f>
        <v>-9.7199999999999509E-3</v>
      </c>
      <c r="I28" s="79"/>
      <c r="J28" s="79">
        <f t="shared" ref="J28" si="27">J19-K19</f>
        <v>-1.364999999999994E-2</v>
      </c>
      <c r="K28" s="79"/>
      <c r="L28" s="79">
        <f t="shared" ref="L28" si="28">L19-M19</f>
        <v>-7.1189999999999976E-2</v>
      </c>
      <c r="M28" s="79"/>
      <c r="N28" s="79">
        <f t="shared" ref="N28" si="29">N19-O19</f>
        <v>3.9299999999999891E-3</v>
      </c>
      <c r="O28" s="79"/>
      <c r="P28" s="79">
        <f t="shared" ref="P28" si="30">P19-Q19</f>
        <v>1.364999999999994E-2</v>
      </c>
      <c r="Q28" s="79"/>
      <c r="R28" s="79">
        <f t="shared" ref="R28" si="31">R19-S19</f>
        <v>-5.7540000000000036E-2</v>
      </c>
      <c r="S28" s="79"/>
      <c r="T28" s="79">
        <f t="shared" ref="T28" si="32">T19-U19</f>
        <v>6.1470000000000025E-2</v>
      </c>
      <c r="U28" s="79"/>
      <c r="V28" s="79">
        <f t="shared" ref="V28" si="33">V19-W19</f>
        <v>7.1189999999999976E-2</v>
      </c>
      <c r="W28" s="79"/>
      <c r="X28" s="79">
        <f t="shared" ref="X28" si="34">X19-Y19</f>
        <v>5.7540000000000036E-2</v>
      </c>
      <c r="Y28" s="79"/>
      <c r="AB28" s="5" t="s">
        <v>57</v>
      </c>
      <c r="AC28" s="5"/>
      <c r="AD28" s="53">
        <v>424</v>
      </c>
      <c r="AE28" s="54">
        <v>464</v>
      </c>
      <c r="AF28" s="54">
        <v>459</v>
      </c>
      <c r="AG28" s="55">
        <v>475</v>
      </c>
      <c r="AH28" s="5"/>
    </row>
    <row r="29" spans="1:35" ht="15.75" x14ac:dyDescent="0.25">
      <c r="A29" s="36" t="s">
        <v>49</v>
      </c>
      <c r="B29" s="80">
        <f>B28/B26</f>
        <v>0.30502021623649506</v>
      </c>
      <c r="C29" s="80"/>
      <c r="D29" s="80">
        <f t="shared" ref="D29" si="35">D28/D26</f>
        <v>-0.12358114746094644</v>
      </c>
      <c r="E29" s="80"/>
      <c r="F29" s="80">
        <f t="shared" ref="F29" si="36">F28/F26</f>
        <v>-1.9968281750838726</v>
      </c>
      <c r="G29" s="80"/>
      <c r="H29" s="80">
        <f t="shared" ref="H29" si="37">H28/H26</f>
        <v>-0.30502021623649506</v>
      </c>
      <c r="I29" s="80"/>
      <c r="J29" s="80">
        <f t="shared" ref="J29" si="38">J28/J26</f>
        <v>-0.43771783930311253</v>
      </c>
      <c r="K29" s="80"/>
      <c r="L29" s="80">
        <f t="shared" ref="L29" si="39">L28/L26</f>
        <v>-2.3614656057832728</v>
      </c>
      <c r="M29" s="80"/>
      <c r="N29" s="80">
        <f t="shared" ref="N29" si="40">N28/N26</f>
        <v>0.12358114746094644</v>
      </c>
      <c r="O29" s="80"/>
      <c r="P29" s="80">
        <f t="shared" ref="P29" si="41">P28/P26</f>
        <v>0.43771783930311253</v>
      </c>
      <c r="Q29" s="80"/>
      <c r="R29" s="80">
        <f t="shared" ref="R29" si="42">R28/R26</f>
        <v>-1.9130898690340008</v>
      </c>
      <c r="S29" s="80"/>
      <c r="T29" s="80">
        <f t="shared" ref="T29" si="43">T28/T26</f>
        <v>1.9968281750838726</v>
      </c>
      <c r="U29" s="80"/>
      <c r="V29" s="80">
        <f t="shared" ref="V29" si="44">V28/V26</f>
        <v>2.3614656057832728</v>
      </c>
      <c r="W29" s="80"/>
      <c r="X29" s="80">
        <f t="shared" ref="X29" si="45">X28/X26</f>
        <v>1.9130898690340008</v>
      </c>
      <c r="Y29" s="80"/>
      <c r="AB29" s="41" t="s">
        <v>58</v>
      </c>
      <c r="AC29" s="41"/>
      <c r="AD29" s="53">
        <v>424</v>
      </c>
      <c r="AE29" s="54">
        <v>464</v>
      </c>
      <c r="AF29" s="54">
        <v>459</v>
      </c>
      <c r="AG29" s="55">
        <v>475</v>
      </c>
      <c r="AH29" s="5"/>
    </row>
    <row r="30" spans="1:35" x14ac:dyDescent="0.25">
      <c r="AB30" s="41"/>
      <c r="AC30" s="41"/>
      <c r="AD30" s="51"/>
      <c r="AE30" s="41"/>
      <c r="AF30" s="41"/>
      <c r="AG30" s="49"/>
      <c r="AH30" s="5"/>
      <c r="AI30" s="24"/>
    </row>
    <row r="31" spans="1:35" x14ac:dyDescent="0.25">
      <c r="A31" s="32">
        <v>0.9</v>
      </c>
      <c r="B31" s="79">
        <v>1.65</v>
      </c>
      <c r="C31" s="79">
        <v>1.65</v>
      </c>
      <c r="D31" s="79">
        <v>1.65</v>
      </c>
      <c r="E31" s="79">
        <v>1.65</v>
      </c>
      <c r="F31" s="79">
        <v>1.65</v>
      </c>
      <c r="G31" s="79">
        <v>1.65</v>
      </c>
      <c r="H31" s="79">
        <v>1.65</v>
      </c>
      <c r="I31" s="79">
        <v>1.65</v>
      </c>
      <c r="J31" s="79">
        <v>1.65</v>
      </c>
      <c r="K31" s="79">
        <v>1.65</v>
      </c>
      <c r="L31" s="79">
        <v>1.65</v>
      </c>
      <c r="M31" s="79">
        <v>1.65</v>
      </c>
      <c r="N31" s="79">
        <v>1.65</v>
      </c>
      <c r="O31" s="79">
        <v>1.65</v>
      </c>
      <c r="P31" s="79">
        <v>1.65</v>
      </c>
      <c r="Q31" s="79">
        <v>1.65</v>
      </c>
      <c r="R31" s="79">
        <v>1.65</v>
      </c>
      <c r="S31" s="79">
        <v>1.65</v>
      </c>
      <c r="T31" s="79">
        <v>1.65</v>
      </c>
      <c r="U31" s="79">
        <v>1.65</v>
      </c>
      <c r="V31" s="79">
        <v>1.65</v>
      </c>
      <c r="W31" s="79">
        <v>1.65</v>
      </c>
      <c r="X31" s="79">
        <v>1.65</v>
      </c>
      <c r="Y31" s="79">
        <v>1.65</v>
      </c>
      <c r="AB31" s="5" t="s">
        <v>21</v>
      </c>
      <c r="AC31" s="5" t="s">
        <v>59</v>
      </c>
      <c r="AD31" s="52">
        <v>405</v>
      </c>
      <c r="AE31" s="22">
        <v>435</v>
      </c>
      <c r="AF31" s="22">
        <v>437</v>
      </c>
      <c r="AG31" s="50">
        <v>457</v>
      </c>
      <c r="AH31" s="5"/>
      <c r="AI31" s="24"/>
    </row>
    <row r="32" spans="1:35" ht="15.75" thickBot="1" x14ac:dyDescent="0.3">
      <c r="A32" s="32">
        <v>0.95</v>
      </c>
      <c r="B32" s="79">
        <v>1.96</v>
      </c>
      <c r="C32" s="79">
        <v>1.96</v>
      </c>
      <c r="D32" s="79">
        <v>1.96</v>
      </c>
      <c r="E32" s="79">
        <v>1.96</v>
      </c>
      <c r="F32" s="79">
        <v>1.96</v>
      </c>
      <c r="G32" s="79">
        <v>1.96</v>
      </c>
      <c r="H32" s="79">
        <v>1.96</v>
      </c>
      <c r="I32" s="79">
        <v>1.96</v>
      </c>
      <c r="J32" s="79">
        <v>1.96</v>
      </c>
      <c r="K32" s="79">
        <v>1.96</v>
      </c>
      <c r="L32" s="79">
        <v>1.96</v>
      </c>
      <c r="M32" s="79">
        <v>1.96</v>
      </c>
      <c r="N32" s="79">
        <v>1.96</v>
      </c>
      <c r="O32" s="79">
        <v>1.96</v>
      </c>
      <c r="P32" s="79">
        <v>1.96</v>
      </c>
      <c r="Q32" s="79">
        <v>1.96</v>
      </c>
      <c r="R32" s="79">
        <v>1.96</v>
      </c>
      <c r="S32" s="79">
        <v>1.96</v>
      </c>
      <c r="T32" s="79">
        <v>1.96</v>
      </c>
      <c r="U32" s="79">
        <v>1.96</v>
      </c>
      <c r="V32" s="79">
        <v>1.96</v>
      </c>
      <c r="W32" s="79">
        <v>1.96</v>
      </c>
      <c r="X32" s="79">
        <v>1.96</v>
      </c>
      <c r="Y32" s="79">
        <v>1.96</v>
      </c>
      <c r="AB32" s="57"/>
      <c r="AC32" s="57" t="s">
        <v>60</v>
      </c>
      <c r="AD32" s="67">
        <v>0.66274</v>
      </c>
      <c r="AE32" s="68">
        <v>0.65302000000000004</v>
      </c>
      <c r="AF32" s="68">
        <v>0.66666999999999998</v>
      </c>
      <c r="AG32" s="69">
        <v>0.72421000000000002</v>
      </c>
      <c r="AH32" s="5"/>
      <c r="AI32" s="24"/>
    </row>
    <row r="33" spans="1:36" ht="16.5" thickTop="1" thickBot="1" x14ac:dyDescent="0.3">
      <c r="A33" s="32">
        <v>0.99</v>
      </c>
      <c r="B33" s="79">
        <v>2.5760000000000001</v>
      </c>
      <c r="C33" s="79">
        <v>2.5760000000000001</v>
      </c>
      <c r="D33" s="79">
        <v>2.5760000000000001</v>
      </c>
      <c r="E33" s="79">
        <v>2.5760000000000001</v>
      </c>
      <c r="F33" s="79">
        <v>2.5760000000000001</v>
      </c>
      <c r="G33" s="79">
        <v>2.5760000000000001</v>
      </c>
      <c r="H33" s="79">
        <v>2.5760000000000001</v>
      </c>
      <c r="I33" s="79">
        <v>2.5760000000000001</v>
      </c>
      <c r="J33" s="79">
        <v>2.5760000000000001</v>
      </c>
      <c r="K33" s="79">
        <v>2.5760000000000001</v>
      </c>
      <c r="L33" s="79">
        <v>2.5760000000000001</v>
      </c>
      <c r="M33" s="79">
        <v>2.5760000000000001</v>
      </c>
      <c r="N33" s="79">
        <v>2.5760000000000001</v>
      </c>
      <c r="O33" s="79">
        <v>2.5760000000000001</v>
      </c>
      <c r="P33" s="79">
        <v>2.5760000000000001</v>
      </c>
      <c r="Q33" s="79">
        <v>2.5760000000000001</v>
      </c>
      <c r="R33" s="79">
        <v>2.5760000000000001</v>
      </c>
      <c r="S33" s="79">
        <v>2.5760000000000001</v>
      </c>
      <c r="T33" s="79">
        <v>2.5760000000000001</v>
      </c>
      <c r="U33" s="79">
        <v>2.5760000000000001</v>
      </c>
      <c r="V33" s="79">
        <v>2.5760000000000001</v>
      </c>
      <c r="W33" s="79">
        <v>2.5760000000000001</v>
      </c>
      <c r="X33" s="79">
        <v>2.5760000000000001</v>
      </c>
      <c r="Y33" s="79">
        <v>2.5760000000000001</v>
      </c>
      <c r="AB33" s="42" t="s">
        <v>61</v>
      </c>
      <c r="AC33" s="58"/>
      <c r="AD33" s="56" t="s">
        <v>50</v>
      </c>
      <c r="AE33" s="43" t="s">
        <v>50</v>
      </c>
      <c r="AF33" s="44"/>
      <c r="AG33" s="45" t="s">
        <v>63</v>
      </c>
      <c r="AH33" s="48"/>
    </row>
    <row r="34" spans="1:36" ht="16.5" thickTop="1" thickBot="1" x14ac:dyDescent="0.3"/>
    <row r="35" spans="1:36" ht="16.5" thickTop="1" thickBot="1" x14ac:dyDescent="0.3">
      <c r="A35" t="s">
        <v>62</v>
      </c>
      <c r="B35" s="78" t="str">
        <f>IF(ABS(B29)&gt;B32,"SIG","")</f>
        <v/>
      </c>
      <c r="C35" s="78"/>
      <c r="D35" s="78" t="str">
        <f t="shared" ref="D35" si="46">IF(ABS(D29)&gt;D32,"SIG","")</f>
        <v/>
      </c>
      <c r="E35" s="78"/>
      <c r="F35" s="72" t="str">
        <f t="shared" ref="F35" si="47">IF(ABS(F29)&gt;F32,"SIG","")</f>
        <v>SIG</v>
      </c>
      <c r="G35" s="73"/>
      <c r="H35" s="78" t="str">
        <f t="shared" ref="H35" si="48">IF(ABS(H29)&gt;H32,"SIG","")</f>
        <v/>
      </c>
      <c r="I35" s="78"/>
      <c r="J35" s="78" t="str">
        <f t="shared" ref="J35" si="49">IF(ABS(J29)&gt;J32,"SIG","")</f>
        <v/>
      </c>
      <c r="K35" s="78"/>
      <c r="L35" s="72" t="str">
        <f t="shared" ref="L35" si="50">IF(ABS(L29)&gt;L32,"SIG","")</f>
        <v>SIG</v>
      </c>
      <c r="M35" s="73"/>
      <c r="N35" s="76" t="str">
        <f t="shared" ref="N35" si="51">IF(N29&gt;N32,"SIG","")</f>
        <v/>
      </c>
      <c r="O35" s="75"/>
      <c r="P35" s="76" t="str">
        <f t="shared" ref="P35" si="52">IF(P29&gt;P32,"SIG","")</f>
        <v/>
      </c>
      <c r="Q35" s="75"/>
      <c r="R35" s="76" t="str">
        <f t="shared" ref="R35" si="53">IF(R29&gt;R32,"SIG","")</f>
        <v/>
      </c>
      <c r="S35" s="77"/>
      <c r="T35" s="72" t="str">
        <f t="shared" ref="T35" si="54">IF(T29&gt;T32,"SIG","")</f>
        <v>SIG</v>
      </c>
      <c r="U35" s="73"/>
      <c r="V35" s="72" t="str">
        <f t="shared" ref="V35" si="55">IF(V29&gt;V32,"SIG","")</f>
        <v>SIG</v>
      </c>
      <c r="W35" s="73"/>
      <c r="X35" s="74" t="str">
        <f t="shared" ref="X35" si="56">IF(X29&gt;X32,"SIG","")</f>
        <v/>
      </c>
      <c r="Y35" s="75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6" ht="15.75" thickTop="1" x14ac:dyDescent="0.25"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6" x14ac:dyDescent="0.25"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36" x14ac:dyDescent="0.25"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x14ac:dyDescent="0.25"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6" x14ac:dyDescent="0.25">
      <c r="W40" s="24"/>
      <c r="X40" s="24"/>
      <c r="Y40" s="24"/>
      <c r="Z40" s="24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x14ac:dyDescent="0.25"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36" x14ac:dyDescent="0.25"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36" x14ac:dyDescent="0.25"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36" x14ac:dyDescent="0.25"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</sheetData>
  <mergeCells count="96">
    <mergeCell ref="F25:G25"/>
    <mergeCell ref="F26:G26"/>
    <mergeCell ref="B31:C31"/>
    <mergeCell ref="D31:E31"/>
    <mergeCell ref="N26:O26"/>
    <mergeCell ref="H26:I26"/>
    <mergeCell ref="D26:E26"/>
    <mergeCell ref="B28:C28"/>
    <mergeCell ref="D28:E28"/>
    <mergeCell ref="F28:G28"/>
    <mergeCell ref="H28:I28"/>
    <mergeCell ref="F31:G31"/>
    <mergeCell ref="H31:I31"/>
    <mergeCell ref="J31:K31"/>
    <mergeCell ref="L31:M31"/>
    <mergeCell ref="N31:O31"/>
    <mergeCell ref="P26:Q26"/>
    <mergeCell ref="J26:K26"/>
    <mergeCell ref="L26:M26"/>
    <mergeCell ref="L28:M28"/>
    <mergeCell ref="N28:O28"/>
    <mergeCell ref="J28:K28"/>
    <mergeCell ref="P28:Q28"/>
    <mergeCell ref="R25:S25"/>
    <mergeCell ref="T25:U25"/>
    <mergeCell ref="V25:W25"/>
    <mergeCell ref="X25:Y25"/>
    <mergeCell ref="B26:C26"/>
    <mergeCell ref="R26:S26"/>
    <mergeCell ref="T26:U26"/>
    <mergeCell ref="V26:W26"/>
    <mergeCell ref="X26:Y26"/>
    <mergeCell ref="J25:K25"/>
    <mergeCell ref="L25:M25"/>
    <mergeCell ref="N25:O25"/>
    <mergeCell ref="P25:Q25"/>
    <mergeCell ref="H25:I25"/>
    <mergeCell ref="B25:C25"/>
    <mergeCell ref="D25:E25"/>
    <mergeCell ref="R28:S28"/>
    <mergeCell ref="T28:U28"/>
    <mergeCell ref="V28:W28"/>
    <mergeCell ref="X28:Y28"/>
    <mergeCell ref="B29:C29"/>
    <mergeCell ref="R29:S29"/>
    <mergeCell ref="T29:U29"/>
    <mergeCell ref="V29:W29"/>
    <mergeCell ref="X29:Y29"/>
    <mergeCell ref="N29:O29"/>
    <mergeCell ref="P29:Q29"/>
    <mergeCell ref="F29:G29"/>
    <mergeCell ref="D29:E29"/>
    <mergeCell ref="H29:I29"/>
    <mergeCell ref="J29:K29"/>
    <mergeCell ref="L29:M29"/>
    <mergeCell ref="P31:Q31"/>
    <mergeCell ref="R31:S31"/>
    <mergeCell ref="T31:U31"/>
    <mergeCell ref="V31:W31"/>
    <mergeCell ref="X31:Y31"/>
    <mergeCell ref="P32:Q32"/>
    <mergeCell ref="R32:S32"/>
    <mergeCell ref="T32:U32"/>
    <mergeCell ref="B32:C32"/>
    <mergeCell ref="D32:E32"/>
    <mergeCell ref="F32:G32"/>
    <mergeCell ref="H32:I32"/>
    <mergeCell ref="J32:K32"/>
    <mergeCell ref="V32:W32"/>
    <mergeCell ref="X32:Y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L32:M32"/>
    <mergeCell ref="N32:O32"/>
    <mergeCell ref="B35:C35"/>
    <mergeCell ref="D35:E35"/>
    <mergeCell ref="F35:G35"/>
    <mergeCell ref="H35:I35"/>
    <mergeCell ref="J35:K35"/>
    <mergeCell ref="V35:W35"/>
    <mergeCell ref="X35:Y35"/>
    <mergeCell ref="L35:M35"/>
    <mergeCell ref="N35:O35"/>
    <mergeCell ref="P35:Q35"/>
    <mergeCell ref="R35:S35"/>
    <mergeCell ref="T35:U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DebugColSig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Seyfettin Altindal</dc:creator>
  <cp:lastModifiedBy>Seyfettin Altindal</cp:lastModifiedBy>
  <dcterms:created xsi:type="dcterms:W3CDTF">2015-09-03T19:56:02Z</dcterms:created>
  <dcterms:modified xsi:type="dcterms:W3CDTF">2015-12-14T10:23:39Z</dcterms:modified>
</cp:coreProperties>
</file>